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<sst xmlns="http://schemas.openxmlformats.org/spreadsheetml/2006/main" count="276" uniqueCount="200">
  <si>
    <t xml:space="preserve">                                            </t>
  </si>
  <si>
    <t>Приложение № 1</t>
  </si>
  <si>
    <t xml:space="preserve">к решению Думы муниципального </t>
  </si>
  <si>
    <t xml:space="preserve"> Исполнение плана по доходам за 2013 год</t>
  </si>
  <si>
    <t>Муниципальный район</t>
  </si>
  <si>
    <r>
      <t xml:space="preserve">Усольское районное муниципальное образование              </t>
    </r>
  </si>
  <si>
    <t>Наименование групп, подгрупп, статей и подстатей доходов</t>
  </si>
  <si>
    <t>Код бюджетной классификации</t>
  </si>
  <si>
    <t>план на 2013 год</t>
  </si>
  <si>
    <t>% исполнения</t>
  </si>
  <si>
    <t>главного администратора доходов</t>
  </si>
  <si>
    <t>доходов районного бюджета</t>
  </si>
  <si>
    <t xml:space="preserve"> ДОХОДЫ          </t>
  </si>
  <si>
    <t>000</t>
  </si>
  <si>
    <t>1 00 00000 00 0000 110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</si>
  <si>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</si>
  <si>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</si>
  <si>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</si>
  <si>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</si>
  <si>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</si>
  <si>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</si>
  <si>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</si>
  <si>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</si>
  <si>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  со с</t>
  </si>
  <si>
    <t xml:space="preserve"> 1 01 02040 01 1000 110</t>
  </si>
  <si>
    <t>НАЛОГИ НА СОВОКУПНЫЙ ДОХОД</t>
  </si>
  <si>
    <t>1 05 00000 00 0000 110</t>
  </si>
  <si>
    <t>Налог, взимаемый в связи с применением упрощенной системы налогообложения</t>
  </si>
  <si>
    <t>182</t>
  </si>
  <si>
    <t>1 05 01000 00 0000 110</t>
  </si>
  <si>
    <t>Налог, взимаемый с налогоплательщиков, выбравших в качестве объекта налогообложения  доходы</t>
  </si>
  <si>
    <t xml:space="preserve"> 1 05 01011 01 1000 110</t>
  </si>
  <si>
    <t>Налог, взимаемый с налогоплательщиков, выбравших в качестве объекта налогообложения  доходы (за  налоговые периоды,истекшие до 1 января 2011 года)</t>
  </si>
  <si>
    <t>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</si>
  <si>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</si>
  <si>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</si>
  <si>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</si>
  <si>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</si>
  <si>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Минимальный налог, зачисляемый в бюджеты субъектов Российской Федерации</t>
  </si>
  <si>
    <t>1 05 0105 001 1000 110</t>
  </si>
  <si>
    <t>Единый налог на вмененный доход для отдельных видов деятельности</t>
  </si>
  <si>
    <t>1 05 02000 00 0000 000</t>
  </si>
  <si>
    <t>1 05 02010 02 1000 110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</si>
  <si>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</si>
  <si>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1 05 02020 02 1000 110</t>
  </si>
  <si>
    <t>Единый сельскохозяйственный налог</t>
  </si>
  <si>
    <t>1 05 03000 01 0000 110</t>
  </si>
  <si>
    <t xml:space="preserve"> 1 05 03010 01 1000 110</t>
  </si>
  <si>
    <t>Единый сельскохозяйственный налог (за налоговые периоды, истекшие до 1 января 2011 года)</t>
  </si>
  <si>
    <t>1 05 03020 01 1000 110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</si>
  <si>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</si>
  <si>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1 05 04020 02 1000 110</t>
  </si>
  <si>
    <t>ГОСУДАРСТВЕННАЯ ПОШЛИНА</t>
  </si>
  <si>
    <t>1 08 00000 00 0000 110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</si>
  <si>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</si>
  <si>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</si>
  <si>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</si>
  <si>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901</t>
  </si>
  <si>
    <t>1 08 07084 01 1000 110</t>
  </si>
  <si>
    <t>ЗАДОЛЖЕННОСТЬ ПО ОТМЕНЕННЫМ НАЛОГАМ, СБОРАМ И ИНЫМ ОБЯЗАТЕЛЬНЫМ ПЛАТЕЖАМ</t>
  </si>
  <si>
    <t>1 09 00000 00 0000 110</t>
  </si>
  <si>
    <t>Налог с продаж</t>
  </si>
  <si>
    <t>1 09 06010 02 2000 110</t>
  </si>
  <si>
    <t xml:space="preserve">ДОХОДЫ ОТ ИСПОЛЬЗОВАНИЯ ИМУЩЕСТВА, НАХОДЯЩЕГОСЯ В ГОСУДАРСТВЕННОЙ И МУНИЦИПАЛЬНОЙ  СОБСТВЕННОСТИ </t>
  </si>
  <si>
    <t>1 11 00000 00 0000 120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</si>
  <si>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</si>
  <si>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</si>
  <si>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</si>
  <si>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</si>
  <si>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</si>
  <si>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</si>
  <si>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</si>
  <si>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1 12 00000 00 0000 120</t>
  </si>
  <si>
    <t>Плата за выбросы загрязняющих веществ в атмосферный воздух стационарными объектами</t>
  </si>
  <si>
    <t>048</t>
  </si>
  <si>
    <t>1 12 01010 01 6000 120</t>
  </si>
  <si>
    <t>Плата за выбросы загрязняющих веществ в атмосферный воздух передвижными объектами</t>
  </si>
  <si>
    <t>1 12 01020 01 6000 120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</si>
  <si>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</si>
  <si>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</si>
  <si>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</si>
  <si>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</si>
  <si>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ПРОДАЖИ МАТЕРИАЛЬНЫХ И НЕМАТЕРИАЛЬНЫХ АКТИВОВ</t>
  </si>
  <si>
    <t>1 14 01000 00 0000 400</t>
  </si>
  <si>
    <t>Доходы от продажи квартир, находящихся в собственности муниципальных районов</t>
  </si>
  <si>
    <t>906</t>
  </si>
  <si>
    <t>1 14 01050 05 0000 410</t>
  </si>
  <si>
    <t>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</si>
  <si>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</si>
  <si>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</si>
  <si>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ШТРАФЫ,САНКЦИИ, ВОЗМЕЩЕНИЕ УЩЕРБА</t>
  </si>
  <si>
    <t>1 16 00000 00 0000 000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</si>
  <si>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, </t>
    </r>
    <r>
      <rPr>
        <b/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статьями 129</t>
    </r>
    <r>
      <rPr>
        <vertAlign val="superscript"/>
        <sz val="14"/>
        <rFont val="Times New Roman"/>
        <family val="1"/>
      </rPr>
      <t>4</t>
    </r>
    <r>
      <rPr>
        <b/>
        <i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132, 133, 134, 135, 135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1</t>
    </r>
  </si>
  <si>
    <t>1 16 03010 01 6000 140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</si>
  <si>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</si>
  <si>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</si>
  <si>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</si>
  <si>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</t>
  </si>
  <si>
    <t>1 16 08010 01 6000 140</t>
  </si>
  <si>
    <t>Денежные взыскания (штрафы) за нарушение бюджетного законодательства (в части бюджетов муниципальных районов)</t>
  </si>
  <si>
    <t>1 16 18050 05 0000 140</t>
  </si>
  <si>
    <t>Денежные взыскания (штрафы) за нарушение законодательства о налогах</t>
  </si>
  <si>
    <t>1 16 25000 00 0000 140</t>
  </si>
  <si>
    <t>в том числе:</t>
  </si>
  <si>
    <t>денежные  взыскания (штрафы) за нарушение законодательства об охране и использовании животного мира</t>
  </si>
  <si>
    <t>1 16 25030 01 0000 140</t>
  </si>
  <si>
    <t>1 16 25040 01 0000 140</t>
  </si>
  <si>
    <t>Денежные взыскания (штрафы) за нарушение законодательства в области охраны окружающей среды</t>
  </si>
  <si>
    <t>1 16 25050 01 6000 140</t>
  </si>
  <si>
    <t xml:space="preserve">денежные  взыскания (штрафы) за нарушение земельного законодательства </t>
  </si>
  <si>
    <t>081</t>
  </si>
  <si>
    <t>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</si>
  <si>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</si>
  <si>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</si>
  <si>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</si>
  <si>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1 16 30014 01 0000 140</t>
  </si>
  <si>
    <t>Прочие денежные взыскания (штрафы) за  правонарушения в области дорожного движения</t>
  </si>
  <si>
    <t>1 16 30030 01 6000 140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</si>
  <si>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</si>
  <si>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</si>
  <si>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</si>
  <si>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</si>
  <si>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192</t>
  </si>
  <si>
    <t>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</si>
  <si>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</si>
  <si>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</si>
  <si>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 xml:space="preserve">ПРОЧИЕ НЕНАЛОГОВЫЕ ДОХОДЫ </t>
  </si>
  <si>
    <t>1 17 00000 00 0000 180</t>
  </si>
  <si>
    <t>Невыясненные поступления, зачисляемые в бюджеты муниципальных районов</t>
  </si>
  <si>
    <t>1 17 01050 05 0000 180</t>
  </si>
  <si>
    <t>Прочие неналоговые доходы местных бюджетов</t>
  </si>
  <si>
    <t>1 17 05050 05 0000 180</t>
  </si>
  <si>
    <t>БЕЗВОЗМЕЗДНЫЕ ПОСТУПЛЕНИЯ</t>
  </si>
  <si>
    <t>2 00 00000 00 0000 151</t>
  </si>
  <si>
    <t>Дотации другим  бюджетам бюджетной системы РФ</t>
  </si>
  <si>
    <t>2 02 01000 00 0000 151</t>
  </si>
  <si>
    <t>Дотации бюджетам муниципальных районов на выравнивание 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</si>
  <si>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</si>
  <si>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</si>
  <si>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</si>
  <si>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Субсидии</t>
  </si>
  <si>
    <t>2 02 04000 00 0000 151</t>
  </si>
  <si>
    <t>Выплата заработной платы с начислениями на нее  работникам муниципальных  дошкольных образовательных учреждений и муниципальных учреждений дополнительного образования детей</t>
  </si>
  <si>
    <t>2 02 02999 05 0000 151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</si>
  <si>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</si>
  <si>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Долгосрочная целевая программа "Публичные центры правовой, деловой и социально значимой информации центральных районных библиотек в Иркутской области" 2013-2014 годы</t>
  </si>
  <si>
    <t>2 02 02150 05 0000 151</t>
  </si>
  <si>
    <t>ДЦП "Организация и обеспечение отдыха и оздоровления детей в Иркутской области на 2012-2014 годы"</t>
  </si>
  <si>
    <t>Реализация мероприятий перечня проектов народных инициатив</t>
  </si>
  <si>
    <t xml:space="preserve">Подпрограмма "Развитие водохозяйственного комплекса в Иркутской области на 2013-2015 год"
</t>
  </si>
  <si>
    <t>Субвенции</t>
  </si>
  <si>
    <t>2 02 02000 00 0000 151</t>
  </si>
  <si>
    <t>Субвенции бюджетам муниципальных районов на предоставление гражданам субсидий на оплату жилых помещений и коммунальных услуг</t>
  </si>
  <si>
    <t>2 02 03022 05 0000 151</t>
  </si>
  <si>
    <t>Субвенция на осуществление отдельных областных государственных полномочий</t>
  </si>
  <si>
    <t>2 02 03024 05 0000 151</t>
  </si>
  <si>
    <t>Хранение, комплектование,  учет и использование архивных документов, относящихся к областной государственной собственности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</si>
  <si>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</si>
  <si>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 xml:space="preserve">Определение персонального состава и обеспечение деятельности  административных комиссий  </t>
  </si>
  <si>
    <t>Лицензирование розничной продажи алкогольной продукции</t>
  </si>
  <si>
    <t>Государственные    полномочия в области охраны труда</t>
  </si>
  <si>
    <t>Предоставление мер социальной поддержки многодетным и малоимущим семьям</t>
  </si>
  <si>
    <t>субвенция на обеспечение государственных гарантий прав граждан на получение общедоступного и бесплатного начального общего, основного общего,среднего (полного) общего образования,а также дополнительного образования в общеобразовательных учреждениях</t>
  </si>
  <si>
    <t>2 02 03999 05 0000 151</t>
  </si>
  <si>
    <t>2 02 03021 05 0000 151</t>
  </si>
  <si>
    <t>Иные межбюджетные трансферты</t>
  </si>
  <si>
    <t>2 02 04999 00 0000 151</t>
  </si>
  <si>
    <t xml:space="preserve"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 детей, оставшихся без попечения родителей, не имеющих закрепленного </t>
  </si>
  <si>
    <t>2 02 04999 05 0000 151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</si>
  <si>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</si>
  <si>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</si>
  <si>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</si>
  <si>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</si>
  <si>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</si>
  <si>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</si>
  <si>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</si>
  <si>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</si>
  <si>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Итого:</t>
  </si>
  <si>
    <t xml:space="preserve">        </t>
  </si>
  <si>
    <t xml:space="preserve">                                  Председатель комитета финансов                                                            Н.А.Касимовская</t>
  </si>
  <si>
    <t>тыс.руб.</t>
  </si>
  <si>
    <t>исполнено на 01.01.2014 года</t>
  </si>
  <si>
    <t xml:space="preserve">ДЦП "Поддержка и развитие малого и среднего предпринимательства в Иркутской области"
</t>
  </si>
  <si>
    <t xml:space="preserve">Субсидии на государственную поддержку малого и среднего предпринимательства, включая крестьянские (фермерские) хозяйства (ФБ)
</t>
  </si>
  <si>
    <t>2 02 02009 05 0000 151</t>
  </si>
  <si>
    <t>Долгосрочная целевая программа "Энергосбережение и повышение энергетической эффективности на территории Иркутской области  на период до 2020 года"</t>
  </si>
  <si>
    <t>ДЦП Иркутской области "Социальное развитие села Иркутской области на 2011-2014 годы"</t>
  </si>
  <si>
    <t xml:space="preserve">ОГЦП поддержки и развития учреждений дошкольного образования в Иркутской области на 2009-2014 годы
</t>
  </si>
  <si>
    <t>Долгосрочная целевая программа Иркутской области "100 модельных домов культуры Приангарью" на 2011-2014 годы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</si>
  <si>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
</t>
  </si>
  <si>
    <t>2 02 03007 05 0000 151</t>
  </si>
  <si>
    <t xml:space="preserve">Субвенции бюджетам на ежемесячное денежное вознаграждение за классное руководство (Ф/Б)
</t>
  </si>
  <si>
    <t xml:space="preserve">Субвенции бюджетам на ежемесячное денежное вознаграждение за классное руководство (О/Б)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</si>
  <si>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</si>
  <si>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лет.</t>
  </si>
  <si>
    <t>2 18 00000 00 0000 180</t>
  </si>
  <si>
    <t>Возврат остатков субсидий, субвенций и иных межбюджетных трансфертов, имеющих целевое назначение, прошлых лет.</t>
  </si>
  <si>
    <t>2 19 00000 00 0000 151</t>
  </si>
  <si>
    <t>района Усольского районного муниципального образования</t>
  </si>
  <si>
    <t>№ 114  от 29.04.2014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</si>
</sst>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_ ;\-#,##0\ "/>
    <numFmt numFmtId="166" formatCode="0.0"/>
    <numFmt numFmtId="167" formatCode="#,##0.00_ ;\-#,##0.00\ "/>
    <numFmt numFmtId="168" formatCode="#,##0.000_ ;\-#,##0.000\ "/>
    <numFmt numFmtId="169" formatCode="#,##0.0000_ ;\-#,##0.0000\ "/>
  </numFmts>
  <fonts count="19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NewRomanPSMT"/>
      <family val="0"/>
    </font>
    <font>
      <b/>
      <sz val="14"/>
      <color indexed="8"/>
      <name val="Times New Roman"/>
      <family val="1"/>
    </font>
    <font>
      <b/>
      <sz val="14"/>
      <name val="TimesNewRomanPS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/>
    </xf>
    <xf numFmtId="10" fontId="1" fillId="0" borderId="2" xfId="17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7" fontId="9" fillId="0" borderId="2" xfId="18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distributed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4" fillId="0" borderId="2" xfId="18" applyNumberFormat="1" applyFont="1" applyFill="1" applyBorder="1" applyAlignment="1">
      <alignment horizontal="center" vertical="center"/>
    </xf>
    <xf numFmtId="167" fontId="1" fillId="0" borderId="2" xfId="18" applyNumberFormat="1" applyFont="1" applyFill="1" applyBorder="1" applyAlignment="1">
      <alignment horizontal="center" vertical="center"/>
    </xf>
    <xf numFmtId="167" fontId="1" fillId="0" borderId="2" xfId="18" applyNumberFormat="1" applyFont="1" applyFill="1" applyBorder="1" applyAlignment="1">
      <alignment horizontal="center" vertical="center" wrapText="1"/>
    </xf>
    <xf numFmtId="167" fontId="9" fillId="0" borderId="2" xfId="18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8" fontId="5" fillId="0" borderId="0" xfId="0" applyNumberFormat="1" applyFont="1" applyFill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distributed" wrapText="1"/>
    </xf>
    <xf numFmtId="0" fontId="9" fillId="0" borderId="2" xfId="0" applyFont="1" applyBorder="1" applyAlignment="1">
      <alignment horizontal="left" vertical="distributed" wrapText="1"/>
    </xf>
    <xf numFmtId="0" fontId="9" fillId="0" borderId="2" xfId="0" applyFont="1" applyFill="1" applyBorder="1" applyAlignment="1">
      <alignment horizontal="left" vertical="distributed"/>
    </xf>
    <xf numFmtId="0" fontId="10" fillId="0" borderId="2" xfId="0" applyFont="1" applyBorder="1" applyAlignment="1">
      <alignment horizontal="left" vertical="distributed" wrapText="1"/>
    </xf>
    <xf numFmtId="3" fontId="4" fillId="0" borderId="2" xfId="0" applyNumberFormat="1" applyFont="1" applyFill="1" applyBorder="1" applyAlignment="1" applyProtection="1">
      <alignment horizontal="left" vertical="distributed" wrapText="1"/>
      <protection locked="0"/>
    </xf>
    <xf numFmtId="0" fontId="9" fillId="0" borderId="2" xfId="0" applyFont="1" applyBorder="1" applyAlignment="1">
      <alignment horizontal="left" vertical="distributed"/>
    </xf>
    <xf numFmtId="0" fontId="16" fillId="0" borderId="2" xfId="0" applyFont="1" applyBorder="1" applyAlignment="1">
      <alignment horizontal="left" vertical="distributed" wrapText="1"/>
    </xf>
    <xf numFmtId="0" fontId="18" fillId="0" borderId="2" xfId="0" applyFont="1" applyBorder="1" applyAlignment="1">
      <alignment horizontal="left" vertical="distributed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109.125" style="0" customWidth="1"/>
    <col min="3" max="3" width="19.00390625" style="0" customWidth="1"/>
    <col min="4" max="4" width="15.125" style="4" customWidth="1"/>
    <col min="5" max="5" width="16.375" style="4" customWidth="1"/>
    <col min="6" max="6" width="12.00390625" style="0" customWidth="1"/>
    <col min="7" max="8" width="10.75390625" style="0" bestFit="1" customWidth="1"/>
  </cols>
  <sheetData>
    <row r="1" spans="1:4" ht="15.75">
      <c r="A1" s="1" t="s">
        <v>0</v>
      </c>
      <c r="B1" s="1"/>
      <c r="C1" s="2" t="s">
        <v>1</v>
      </c>
      <c r="D1" s="3"/>
    </row>
    <row r="2" spans="1:4" ht="15.75">
      <c r="A2" s="1"/>
      <c r="B2" s="1"/>
      <c r="C2" s="2" t="s">
        <v>2</v>
      </c>
      <c r="D2" s="3"/>
    </row>
    <row r="3" spans="1:4" ht="15.75">
      <c r="A3" s="1"/>
      <c r="B3" s="1" t="s">
        <v>198</v>
      </c>
      <c r="C3" s="2"/>
      <c r="D3" s="3"/>
    </row>
    <row r="4" spans="1:4" ht="15.75">
      <c r="A4" s="1"/>
      <c r="B4" s="1" t="s">
        <v>199</v>
      </c>
      <c r="C4" s="2"/>
      <c r="D4" s="3"/>
    </row>
    <row r="5" spans="1:4" ht="15.75">
      <c r="A5" s="1"/>
      <c r="B5" s="1"/>
      <c r="C5" s="2"/>
      <c r="D5" s="3"/>
    </row>
    <row r="6" spans="1:4" ht="15.75">
      <c r="A6" s="1"/>
      <c r="B6" s="1"/>
      <c r="C6" s="2"/>
      <c r="D6" s="3"/>
    </row>
    <row r="7" spans="1:4" ht="15.75">
      <c r="A7" s="1"/>
      <c r="B7" s="1"/>
      <c r="C7" s="2"/>
      <c r="D7" s="3"/>
    </row>
    <row r="8" spans="1:3" ht="20.25">
      <c r="A8" s="53" t="s">
        <v>3</v>
      </c>
      <c r="B8" s="53"/>
      <c r="C8" s="53"/>
    </row>
    <row r="9" spans="1:4" ht="18.75">
      <c r="A9" s="54" t="s">
        <v>4</v>
      </c>
      <c r="B9" s="54"/>
      <c r="C9" s="54"/>
      <c r="D9" s="5"/>
    </row>
    <row r="10" spans="1:4" ht="18.75">
      <c r="A10" s="55" t="s">
        <v>5</v>
      </c>
      <c r="B10" s="55"/>
      <c r="C10" s="55"/>
      <c r="D10" s="5"/>
    </row>
    <row r="11" spans="1:5" ht="15.75">
      <c r="A11" s="6"/>
      <c r="B11" s="6"/>
      <c r="C11" s="6"/>
      <c r="D11" s="7"/>
      <c r="E11" s="5" t="s">
        <v>180</v>
      </c>
    </row>
    <row r="12" spans="1:6" ht="15.75">
      <c r="A12" s="56" t="s">
        <v>6</v>
      </c>
      <c r="B12" s="52" t="s">
        <v>7</v>
      </c>
      <c r="C12" s="52"/>
      <c r="D12" s="52" t="s">
        <v>8</v>
      </c>
      <c r="E12" s="52" t="s">
        <v>181</v>
      </c>
      <c r="F12" s="52" t="s">
        <v>9</v>
      </c>
    </row>
    <row r="13" spans="1:6" ht="94.5">
      <c r="A13" s="56"/>
      <c r="B13" s="8" t="s">
        <v>10</v>
      </c>
      <c r="C13" s="8" t="s">
        <v>11</v>
      </c>
      <c r="D13" s="52"/>
      <c r="E13" s="52"/>
      <c r="F13" s="52"/>
    </row>
    <row r="14" spans="1:6" ht="18.75">
      <c r="A14" s="44" t="s">
        <v>12</v>
      </c>
      <c r="B14" s="9" t="s">
        <v>13</v>
      </c>
      <c r="C14" s="10" t="s">
        <v>14</v>
      </c>
      <c r="D14" s="30">
        <f>D15+D20+D34+D37+D39+D43+D48+D52+D69</f>
        <v>291648.30000000005</v>
      </c>
      <c r="E14" s="30">
        <f>E15+E20+E34+E37+E39+E43+E48+E52+E69</f>
        <v>302548.10000000003</v>
      </c>
      <c r="F14" s="11">
        <f aca="true" t="shared" si="0" ref="F14:F22">E14/D14</f>
        <v>1.0373730962944065</v>
      </c>
    </row>
    <row r="15" spans="1:6" ht="18.75">
      <c r="A15" s="44" t="s">
        <v>15</v>
      </c>
      <c r="B15" s="9">
        <v>182</v>
      </c>
      <c r="C15" s="10" t="s">
        <v>16</v>
      </c>
      <c r="D15" s="30">
        <f>D16+D17+D18+D19</f>
        <v>226076.30000000002</v>
      </c>
      <c r="E15" s="30">
        <f>E16+E17+E18+E19</f>
        <v>237562.1</v>
      </c>
      <c r="F15" s="11">
        <f t="shared" si="0"/>
        <v>1.0508049715958727</v>
      </c>
    </row>
    <row r="16" spans="1:6" ht="0.75" customHeight="1">
      <c r="A16" s="28" t="s">
        <v>17</v>
      </c>
      <c r="B16" s="9">
        <v>182</v>
      </c>
      <c r="C16" s="12" t="s">
        <v>18</v>
      </c>
      <c r="D16" s="31">
        <v>225600</v>
      </c>
      <c r="E16" s="31">
        <v>237070.863</v>
      </c>
      <c r="F16" s="11">
        <f t="shared" si="0"/>
        <v>1.0508460239361703</v>
      </c>
    </row>
    <row r="17" spans="1:6" ht="75" hidden="1">
      <c r="A17" s="28" t="s">
        <v>19</v>
      </c>
      <c r="B17" s="9">
        <v>182</v>
      </c>
      <c r="C17" s="12" t="s">
        <v>20</v>
      </c>
      <c r="D17" s="31">
        <v>94.1</v>
      </c>
      <c r="E17" s="31">
        <v>89.237</v>
      </c>
      <c r="F17" s="11">
        <f t="shared" si="0"/>
        <v>0.9483209351753453</v>
      </c>
    </row>
    <row r="18" spans="1:6" ht="37.5" hidden="1">
      <c r="A18" s="28" t="s">
        <v>21</v>
      </c>
      <c r="B18" s="9">
        <v>182</v>
      </c>
      <c r="C18" s="12" t="s">
        <v>22</v>
      </c>
      <c r="D18" s="31">
        <v>380</v>
      </c>
      <c r="E18" s="27">
        <v>399.853</v>
      </c>
      <c r="F18" s="11">
        <f t="shared" si="0"/>
        <v>1.0522447368421053</v>
      </c>
    </row>
    <row r="19" spans="1:6" ht="75" hidden="1">
      <c r="A19" s="28" t="s">
        <v>23</v>
      </c>
      <c r="B19" s="9">
        <v>182</v>
      </c>
      <c r="C19" s="12" t="s">
        <v>24</v>
      </c>
      <c r="D19" s="31">
        <v>2.2</v>
      </c>
      <c r="E19" s="31">
        <v>2.147</v>
      </c>
      <c r="F19" s="11">
        <f t="shared" si="0"/>
        <v>0.9759090909090907</v>
      </c>
    </row>
    <row r="20" spans="1:6" ht="18.75">
      <c r="A20" s="44" t="s">
        <v>25</v>
      </c>
      <c r="B20" s="9">
        <v>182</v>
      </c>
      <c r="C20" s="10" t="s">
        <v>26</v>
      </c>
      <c r="D20" s="30">
        <f>D21+D27+D30+D33</f>
        <v>43960</v>
      </c>
      <c r="E20" s="30">
        <f>E21+E27+E30+E33</f>
        <v>43357.641</v>
      </c>
      <c r="F20" s="11">
        <f t="shared" si="0"/>
        <v>0.9862975659690628</v>
      </c>
    </row>
    <row r="21" spans="1:6" ht="18.75">
      <c r="A21" s="28" t="s">
        <v>27</v>
      </c>
      <c r="B21" s="9" t="s">
        <v>28</v>
      </c>
      <c r="C21" s="10" t="s">
        <v>29</v>
      </c>
      <c r="D21" s="27">
        <f>D22+D23+D24+D25+D26</f>
        <v>7450</v>
      </c>
      <c r="E21" s="27">
        <f>E22+E23+E24+E25+E26</f>
        <v>7178.143999999999</v>
      </c>
      <c r="F21" s="11">
        <f t="shared" si="0"/>
        <v>0.9635092617449663</v>
      </c>
    </row>
    <row r="22" spans="1:6" ht="0.75" customHeight="1">
      <c r="A22" s="28" t="s">
        <v>30</v>
      </c>
      <c r="B22" s="9" t="s">
        <v>28</v>
      </c>
      <c r="C22" s="13" t="s">
        <v>31</v>
      </c>
      <c r="D22" s="32">
        <v>5500</v>
      </c>
      <c r="E22" s="32">
        <v>5576.236</v>
      </c>
      <c r="F22" s="11">
        <f t="shared" si="0"/>
        <v>1.0138610909090908</v>
      </c>
    </row>
    <row r="23" spans="1:6" ht="37.5" hidden="1">
      <c r="A23" s="28" t="s">
        <v>32</v>
      </c>
      <c r="B23" s="9" t="s">
        <v>28</v>
      </c>
      <c r="C23" s="13" t="s">
        <v>33</v>
      </c>
      <c r="D23" s="32">
        <v>0</v>
      </c>
      <c r="E23" s="32">
        <v>-83.014</v>
      </c>
      <c r="F23" s="11"/>
    </row>
    <row r="24" spans="1:6" ht="37.5" hidden="1">
      <c r="A24" s="28" t="s">
        <v>34</v>
      </c>
      <c r="B24" s="9" t="s">
        <v>28</v>
      </c>
      <c r="C24" s="14" t="s">
        <v>35</v>
      </c>
      <c r="D24" s="32">
        <v>900</v>
      </c>
      <c r="E24" s="32">
        <v>771.268</v>
      </c>
      <c r="F24" s="11">
        <f>E24/D24</f>
        <v>0.8569644444444445</v>
      </c>
    </row>
    <row r="25" spans="1:6" ht="56.25" hidden="1">
      <c r="A25" s="45" t="s">
        <v>36</v>
      </c>
      <c r="B25" s="9">
        <v>182</v>
      </c>
      <c r="C25" s="13" t="s">
        <v>37</v>
      </c>
      <c r="D25" s="32">
        <v>0</v>
      </c>
      <c r="E25" s="32">
        <v>-51.957</v>
      </c>
      <c r="F25" s="11"/>
    </row>
    <row r="26" spans="1:6" ht="18.75" hidden="1">
      <c r="A26" s="45" t="s">
        <v>38</v>
      </c>
      <c r="B26" s="9" t="s">
        <v>28</v>
      </c>
      <c r="C26" s="13" t="s">
        <v>39</v>
      </c>
      <c r="D26" s="32">
        <v>1050</v>
      </c>
      <c r="E26" s="32">
        <v>965.611</v>
      </c>
      <c r="F26" s="11">
        <f aca="true" t="shared" si="1" ref="F26:F37">E26/D26</f>
        <v>0.9196295238095238</v>
      </c>
    </row>
    <row r="27" spans="1:6" ht="15.75" customHeight="1">
      <c r="A27" s="28" t="s">
        <v>40</v>
      </c>
      <c r="B27" s="9" t="s">
        <v>28</v>
      </c>
      <c r="C27" s="13" t="s">
        <v>41</v>
      </c>
      <c r="D27" s="27">
        <f>D28+D29</f>
        <v>7620</v>
      </c>
      <c r="E27" s="27">
        <f>E28+E29</f>
        <v>7506.8150000000005</v>
      </c>
      <c r="F27" s="11">
        <f t="shared" si="1"/>
        <v>0.9851463254593177</v>
      </c>
    </row>
    <row r="28" spans="1:6" ht="18.75" hidden="1">
      <c r="A28" s="28" t="s">
        <v>40</v>
      </c>
      <c r="B28" s="13">
        <v>182</v>
      </c>
      <c r="C28" s="13" t="s">
        <v>42</v>
      </c>
      <c r="D28" s="31">
        <v>7520</v>
      </c>
      <c r="E28" s="31">
        <v>7462.43</v>
      </c>
      <c r="F28" s="11">
        <f t="shared" si="1"/>
        <v>0.992344414893617</v>
      </c>
    </row>
    <row r="29" spans="1:6" ht="37.5" hidden="1">
      <c r="A29" s="45" t="s">
        <v>43</v>
      </c>
      <c r="B29" s="13">
        <v>182</v>
      </c>
      <c r="C29" s="13" t="s">
        <v>44</v>
      </c>
      <c r="D29" s="32">
        <v>100</v>
      </c>
      <c r="E29" s="32">
        <v>44.385</v>
      </c>
      <c r="F29" s="11">
        <f t="shared" si="1"/>
        <v>0.44384999999999997</v>
      </c>
    </row>
    <row r="30" spans="1:6" ht="18" customHeight="1">
      <c r="A30" s="45" t="s">
        <v>45</v>
      </c>
      <c r="B30" s="13">
        <v>182</v>
      </c>
      <c r="C30" s="41" t="s">
        <v>46</v>
      </c>
      <c r="D30" s="33">
        <f>D31+D32</f>
        <v>28650</v>
      </c>
      <c r="E30" s="33">
        <f>E31+E32</f>
        <v>28397.568</v>
      </c>
      <c r="F30" s="11">
        <f t="shared" si="1"/>
        <v>0.991189109947644</v>
      </c>
    </row>
    <row r="31" spans="1:6" ht="18.75" hidden="1">
      <c r="A31" s="46" t="s">
        <v>45</v>
      </c>
      <c r="B31" s="9">
        <v>182</v>
      </c>
      <c r="C31" s="12" t="s">
        <v>47</v>
      </c>
      <c r="D31" s="32">
        <v>28650</v>
      </c>
      <c r="E31" s="32">
        <v>28351.992</v>
      </c>
      <c r="F31" s="11">
        <f t="shared" si="1"/>
        <v>0.9895983246073298</v>
      </c>
    </row>
    <row r="32" spans="1:6" ht="37.5" hidden="1">
      <c r="A32" s="45" t="s">
        <v>48</v>
      </c>
      <c r="B32" s="9" t="s">
        <v>28</v>
      </c>
      <c r="C32" s="12" t="s">
        <v>49</v>
      </c>
      <c r="D32" s="32">
        <v>0</v>
      </c>
      <c r="E32" s="32">
        <v>45.576</v>
      </c>
      <c r="F32" s="11"/>
    </row>
    <row r="33" spans="1:6" ht="37.5">
      <c r="A33" s="47" t="s">
        <v>50</v>
      </c>
      <c r="B33" s="9" t="s">
        <v>28</v>
      </c>
      <c r="C33" s="42" t="s">
        <v>51</v>
      </c>
      <c r="D33" s="32">
        <v>240</v>
      </c>
      <c r="E33" s="32">
        <v>275.114</v>
      </c>
      <c r="F33" s="11">
        <f t="shared" si="1"/>
        <v>1.1463083333333333</v>
      </c>
    </row>
    <row r="34" spans="1:6" ht="18.75">
      <c r="A34" s="44" t="s">
        <v>52</v>
      </c>
      <c r="B34" s="9" t="s">
        <v>13</v>
      </c>
      <c r="C34" s="12" t="s">
        <v>53</v>
      </c>
      <c r="D34" s="30">
        <f>D35+D36</f>
        <v>2000</v>
      </c>
      <c r="E34" s="30">
        <f>E35+E36</f>
        <v>2165.603</v>
      </c>
      <c r="F34" s="11">
        <f t="shared" si="1"/>
        <v>1.0828015</v>
      </c>
    </row>
    <row r="35" spans="1:6" ht="37.5">
      <c r="A35" s="45" t="s">
        <v>54</v>
      </c>
      <c r="B35" s="9" t="s">
        <v>28</v>
      </c>
      <c r="C35" s="12" t="s">
        <v>55</v>
      </c>
      <c r="D35" s="27">
        <v>560</v>
      </c>
      <c r="E35" s="27">
        <v>567.603</v>
      </c>
      <c r="F35" s="11">
        <f t="shared" si="1"/>
        <v>1.0135767857142857</v>
      </c>
    </row>
    <row r="36" spans="1:6" ht="54" customHeight="1">
      <c r="A36" s="28" t="s">
        <v>56</v>
      </c>
      <c r="B36" s="9" t="s">
        <v>57</v>
      </c>
      <c r="C36" s="12" t="s">
        <v>58</v>
      </c>
      <c r="D36" s="27">
        <v>1440</v>
      </c>
      <c r="E36" s="27">
        <v>1598</v>
      </c>
      <c r="F36" s="11">
        <f t="shared" si="1"/>
        <v>1.1097222222222223</v>
      </c>
    </row>
    <row r="37" spans="1:6" ht="37.5">
      <c r="A37" s="44" t="s">
        <v>59</v>
      </c>
      <c r="B37" s="9" t="s">
        <v>28</v>
      </c>
      <c r="C37" s="13" t="s">
        <v>60</v>
      </c>
      <c r="D37" s="30">
        <f>D38</f>
        <v>4</v>
      </c>
      <c r="E37" s="30">
        <f>E38</f>
        <v>6.339</v>
      </c>
      <c r="F37" s="11">
        <f t="shared" si="1"/>
        <v>1.58475</v>
      </c>
    </row>
    <row r="38" spans="1:6" ht="18.75">
      <c r="A38" s="28" t="s">
        <v>61</v>
      </c>
      <c r="B38" s="9" t="s">
        <v>28</v>
      </c>
      <c r="C38" s="13" t="s">
        <v>62</v>
      </c>
      <c r="D38" s="31">
        <v>4</v>
      </c>
      <c r="E38" s="31">
        <v>6.339</v>
      </c>
      <c r="F38" s="11"/>
    </row>
    <row r="39" spans="1:6" ht="37.5">
      <c r="A39" s="44" t="s">
        <v>63</v>
      </c>
      <c r="B39" s="9">
        <v>906</v>
      </c>
      <c r="C39" s="10" t="s">
        <v>64</v>
      </c>
      <c r="D39" s="30">
        <f>D40+D42+D41</f>
        <v>6617</v>
      </c>
      <c r="E39" s="30">
        <f>E40+E42+E41</f>
        <v>7243.505</v>
      </c>
      <c r="F39" s="11">
        <f aca="true" t="shared" si="2" ref="F39:F57">E39/D39</f>
        <v>1.0946811243766057</v>
      </c>
    </row>
    <row r="40" spans="1:6" ht="75">
      <c r="A40" s="28" t="s">
        <v>65</v>
      </c>
      <c r="B40" s="9">
        <v>906</v>
      </c>
      <c r="C40" s="10" t="s">
        <v>66</v>
      </c>
      <c r="D40" s="31">
        <v>3925</v>
      </c>
      <c r="E40" s="31">
        <v>4248.751</v>
      </c>
      <c r="F40" s="11">
        <f t="shared" si="2"/>
        <v>1.082484331210191</v>
      </c>
    </row>
    <row r="41" spans="1:6" ht="56.25">
      <c r="A41" s="28" t="s">
        <v>67</v>
      </c>
      <c r="B41" s="9">
        <v>906</v>
      </c>
      <c r="C41" s="10" t="s">
        <v>68</v>
      </c>
      <c r="D41" s="31">
        <v>102</v>
      </c>
      <c r="E41" s="31">
        <v>101.574</v>
      </c>
      <c r="F41" s="11">
        <f t="shared" si="2"/>
        <v>0.9958235294117647</v>
      </c>
    </row>
    <row r="42" spans="1:6" ht="75">
      <c r="A42" s="28" t="s">
        <v>69</v>
      </c>
      <c r="B42" s="9">
        <v>906</v>
      </c>
      <c r="C42" s="10" t="s">
        <v>70</v>
      </c>
      <c r="D42" s="31">
        <v>2590</v>
      </c>
      <c r="E42" s="31">
        <v>2893.18</v>
      </c>
      <c r="F42" s="11">
        <f t="shared" si="2"/>
        <v>1.117057915057915</v>
      </c>
    </row>
    <row r="43" spans="1:6" ht="18.75">
      <c r="A43" s="44" t="s">
        <v>71</v>
      </c>
      <c r="B43" s="9" t="s">
        <v>13</v>
      </c>
      <c r="C43" s="10" t="s">
        <v>72</v>
      </c>
      <c r="D43" s="30">
        <f>D44+D45+D46+D47</f>
        <v>3976</v>
      </c>
      <c r="E43" s="30">
        <f>E44+E45+E46+E47</f>
        <v>4055.5420000000004</v>
      </c>
      <c r="F43" s="11">
        <f t="shared" si="2"/>
        <v>1.0200055331991953</v>
      </c>
    </row>
    <row r="44" spans="1:6" ht="24" customHeight="1">
      <c r="A44" s="28" t="s">
        <v>73</v>
      </c>
      <c r="B44" s="9" t="s">
        <v>74</v>
      </c>
      <c r="C44" s="12" t="s">
        <v>75</v>
      </c>
      <c r="D44" s="27">
        <v>650</v>
      </c>
      <c r="E44" s="27">
        <v>684.93</v>
      </c>
      <c r="F44" s="11">
        <f t="shared" si="2"/>
        <v>1.0537384615384615</v>
      </c>
    </row>
    <row r="45" spans="1:6" ht="28.5" customHeight="1">
      <c r="A45" s="45" t="s">
        <v>76</v>
      </c>
      <c r="B45" s="9" t="s">
        <v>74</v>
      </c>
      <c r="C45" s="12" t="s">
        <v>77</v>
      </c>
      <c r="D45" s="27">
        <v>16</v>
      </c>
      <c r="E45" s="27">
        <v>49.272</v>
      </c>
      <c r="F45" s="11">
        <f t="shared" si="2"/>
        <v>3.0795</v>
      </c>
    </row>
    <row r="46" spans="1:6" ht="18.75">
      <c r="A46" s="45" t="s">
        <v>78</v>
      </c>
      <c r="B46" s="9" t="s">
        <v>74</v>
      </c>
      <c r="C46" s="15" t="s">
        <v>79</v>
      </c>
      <c r="D46" s="27">
        <v>10</v>
      </c>
      <c r="E46" s="27">
        <v>10.301</v>
      </c>
      <c r="F46" s="11">
        <f t="shared" si="2"/>
        <v>1.0301</v>
      </c>
    </row>
    <row r="47" spans="1:6" ht="18.75">
      <c r="A47" s="45" t="s">
        <v>80</v>
      </c>
      <c r="B47" s="9" t="s">
        <v>74</v>
      </c>
      <c r="C47" s="16" t="s">
        <v>81</v>
      </c>
      <c r="D47" s="27">
        <v>3300</v>
      </c>
      <c r="E47" s="27">
        <v>3311.039</v>
      </c>
      <c r="F47" s="11">
        <f t="shared" si="2"/>
        <v>1.0033451515151517</v>
      </c>
    </row>
    <row r="48" spans="1:6" ht="18.75">
      <c r="A48" s="48" t="s">
        <v>82</v>
      </c>
      <c r="B48" s="17">
        <v>906</v>
      </c>
      <c r="C48" s="18" t="s">
        <v>83</v>
      </c>
      <c r="D48" s="34">
        <f>D49+D50+D51</f>
        <v>7688</v>
      </c>
      <c r="E48" s="34">
        <f>E49+E50+E51</f>
        <v>7531.755999999999</v>
      </c>
      <c r="F48" s="11">
        <f t="shared" si="2"/>
        <v>0.9796768990634754</v>
      </c>
    </row>
    <row r="49" spans="1:6" ht="18.75">
      <c r="A49" s="45" t="s">
        <v>84</v>
      </c>
      <c r="B49" s="17" t="s">
        <v>85</v>
      </c>
      <c r="C49" s="16" t="s">
        <v>86</v>
      </c>
      <c r="D49" s="35">
        <v>1210</v>
      </c>
      <c r="E49" s="36">
        <v>1197.296</v>
      </c>
      <c r="F49" s="11">
        <f t="shared" si="2"/>
        <v>0.989500826446281</v>
      </c>
    </row>
    <row r="50" spans="1:6" ht="75">
      <c r="A50" s="45" t="s">
        <v>193</v>
      </c>
      <c r="B50" s="9">
        <v>906</v>
      </c>
      <c r="C50" s="18" t="s">
        <v>87</v>
      </c>
      <c r="D50" s="36">
        <v>1278</v>
      </c>
      <c r="E50" s="36">
        <v>1277.087</v>
      </c>
      <c r="F50" s="11">
        <f t="shared" si="2"/>
        <v>0.9992856025039124</v>
      </c>
    </row>
    <row r="51" spans="1:6" ht="56.25">
      <c r="A51" s="28" t="s">
        <v>88</v>
      </c>
      <c r="B51" s="17">
        <v>906</v>
      </c>
      <c r="C51" s="19" t="s">
        <v>89</v>
      </c>
      <c r="D51" s="36">
        <v>5200</v>
      </c>
      <c r="E51" s="36">
        <v>5057.373</v>
      </c>
      <c r="F51" s="11">
        <f t="shared" si="2"/>
        <v>0.9725717307692306</v>
      </c>
    </row>
    <row r="52" spans="1:6" ht="18.75">
      <c r="A52" s="44" t="s">
        <v>90</v>
      </c>
      <c r="B52" s="9" t="s">
        <v>13</v>
      </c>
      <c r="C52" s="10" t="s">
        <v>91</v>
      </c>
      <c r="D52" s="30">
        <f>D53+D54+D55+D56+D57+D63+D64+D65+D66+D67+D68</f>
        <v>1127</v>
      </c>
      <c r="E52" s="30">
        <f>E53+E54+E55+E56+E57+E63+E64+E65+E66+E67+E68</f>
        <v>1121.273</v>
      </c>
      <c r="F52" s="11">
        <f t="shared" si="2"/>
        <v>0.9949183673469387</v>
      </c>
    </row>
    <row r="53" spans="1:6" ht="64.5" hidden="1">
      <c r="A53" s="45" t="s">
        <v>92</v>
      </c>
      <c r="B53" s="9">
        <v>182</v>
      </c>
      <c r="C53" s="10" t="s">
        <v>93</v>
      </c>
      <c r="D53" s="27">
        <v>141</v>
      </c>
      <c r="E53" s="27">
        <v>148.792</v>
      </c>
      <c r="F53" s="11">
        <f t="shared" si="2"/>
        <v>1.0552624113475177</v>
      </c>
    </row>
    <row r="54" spans="1:6" ht="56.25" hidden="1">
      <c r="A54" s="45" t="s">
        <v>94</v>
      </c>
      <c r="B54" s="9">
        <v>182</v>
      </c>
      <c r="C54" s="10" t="s">
        <v>95</v>
      </c>
      <c r="D54" s="27">
        <v>1</v>
      </c>
      <c r="E54" s="27">
        <v>1.325</v>
      </c>
      <c r="F54" s="11">
        <f t="shared" si="2"/>
        <v>1.325</v>
      </c>
    </row>
    <row r="55" spans="1:6" ht="54.75" customHeight="1" hidden="1">
      <c r="A55" s="47" t="s">
        <v>96</v>
      </c>
      <c r="B55" s="9" t="s">
        <v>97</v>
      </c>
      <c r="C55" s="10" t="s">
        <v>98</v>
      </c>
      <c r="D55" s="27">
        <v>115</v>
      </c>
      <c r="E55" s="27">
        <v>97</v>
      </c>
      <c r="F55" s="11">
        <f t="shared" si="2"/>
        <v>0.8434782608695652</v>
      </c>
    </row>
    <row r="56" spans="1:6" ht="37.5" hidden="1">
      <c r="A56" s="28" t="s">
        <v>99</v>
      </c>
      <c r="B56" s="9">
        <v>901</v>
      </c>
      <c r="C56" s="10" t="s">
        <v>100</v>
      </c>
      <c r="D56" s="27">
        <v>0</v>
      </c>
      <c r="E56" s="27">
        <v>0</v>
      </c>
      <c r="F56" s="11" t="e">
        <f t="shared" si="2"/>
        <v>#DIV/0!</v>
      </c>
    </row>
    <row r="57" spans="1:6" ht="18.75" hidden="1">
      <c r="A57" s="28" t="s">
        <v>101</v>
      </c>
      <c r="B57" s="9" t="s">
        <v>28</v>
      </c>
      <c r="C57" s="10" t="s">
        <v>102</v>
      </c>
      <c r="D57" s="27">
        <f>D59+D60+D61+D62</f>
        <v>193</v>
      </c>
      <c r="E57" s="27">
        <f>E59+E60+E61+E62</f>
        <v>204.533</v>
      </c>
      <c r="F57" s="11">
        <f t="shared" si="2"/>
        <v>1.0597564766839378</v>
      </c>
    </row>
    <row r="58" spans="1:6" ht="18.75" hidden="1">
      <c r="A58" s="28" t="s">
        <v>103</v>
      </c>
      <c r="B58" s="9"/>
      <c r="C58" s="10"/>
      <c r="D58" s="30"/>
      <c r="E58" s="30"/>
      <c r="F58" s="11"/>
    </row>
    <row r="59" spans="1:6" ht="36" customHeight="1" hidden="1">
      <c r="A59" s="28" t="s">
        <v>104</v>
      </c>
      <c r="B59" s="9" t="s">
        <v>74</v>
      </c>
      <c r="C59" s="10" t="s">
        <v>105</v>
      </c>
      <c r="D59" s="27">
        <v>185</v>
      </c>
      <c r="E59" s="27">
        <v>196.343</v>
      </c>
      <c r="F59" s="11">
        <f>E59/D59</f>
        <v>1.0613135135135134</v>
      </c>
    </row>
    <row r="60" spans="1:6" ht="18.75" hidden="1">
      <c r="A60" s="49" t="s">
        <v>80</v>
      </c>
      <c r="B60" s="9" t="s">
        <v>74</v>
      </c>
      <c r="C60" s="10" t="s">
        <v>106</v>
      </c>
      <c r="D60" s="27"/>
      <c r="E60" s="27"/>
      <c r="F60" s="11"/>
    </row>
    <row r="61" spans="1:6" ht="37.5" hidden="1">
      <c r="A61" s="45" t="s">
        <v>107</v>
      </c>
      <c r="B61" s="9"/>
      <c r="C61" s="15" t="s">
        <v>108</v>
      </c>
      <c r="D61" s="27">
        <v>1</v>
      </c>
      <c r="E61" s="27">
        <v>0.19</v>
      </c>
      <c r="F61" s="11">
        <f aca="true" t="shared" si="3" ref="F61:F69">E61/D61</f>
        <v>0.19</v>
      </c>
    </row>
    <row r="62" spans="1:6" ht="18" customHeight="1" hidden="1">
      <c r="A62" s="28" t="s">
        <v>109</v>
      </c>
      <c r="B62" s="9" t="s">
        <v>110</v>
      </c>
      <c r="C62" s="10" t="s">
        <v>111</v>
      </c>
      <c r="D62" s="27">
        <v>7</v>
      </c>
      <c r="E62" s="27">
        <v>8</v>
      </c>
      <c r="F62" s="11">
        <f t="shared" si="3"/>
        <v>1.1428571428571428</v>
      </c>
    </row>
    <row r="63" spans="1:6" ht="56.25" hidden="1">
      <c r="A63" s="28" t="s">
        <v>112</v>
      </c>
      <c r="B63" s="9"/>
      <c r="C63" s="10" t="s">
        <v>113</v>
      </c>
      <c r="D63" s="27">
        <v>51</v>
      </c>
      <c r="E63" s="27">
        <v>49.034</v>
      </c>
      <c r="F63" s="11">
        <f t="shared" si="3"/>
        <v>0.9614509803921568</v>
      </c>
    </row>
    <row r="64" spans="1:6" ht="56.25" hidden="1">
      <c r="A64" s="45" t="s">
        <v>114</v>
      </c>
      <c r="B64" s="9"/>
      <c r="C64" s="10" t="s">
        <v>115</v>
      </c>
      <c r="D64" s="27">
        <v>2</v>
      </c>
      <c r="E64" s="27">
        <v>2</v>
      </c>
      <c r="F64" s="11">
        <f t="shared" si="3"/>
        <v>1</v>
      </c>
    </row>
    <row r="65" spans="1:6" ht="37.5" hidden="1">
      <c r="A65" s="45" t="s">
        <v>116</v>
      </c>
      <c r="B65" s="9" t="s">
        <v>97</v>
      </c>
      <c r="C65" s="10" t="s">
        <v>117</v>
      </c>
      <c r="D65" s="27">
        <v>37</v>
      </c>
      <c r="E65" s="27">
        <v>63.012</v>
      </c>
      <c r="F65" s="11">
        <f t="shared" si="3"/>
        <v>1.7030270270270271</v>
      </c>
    </row>
    <row r="66" spans="1:6" ht="37.5" hidden="1">
      <c r="A66" s="45" t="s">
        <v>118</v>
      </c>
      <c r="B66" s="9" t="s">
        <v>119</v>
      </c>
      <c r="C66" s="43" t="s">
        <v>120</v>
      </c>
      <c r="D66" s="27">
        <v>1</v>
      </c>
      <c r="E66" s="27">
        <v>0.989</v>
      </c>
      <c r="F66" s="11">
        <f t="shared" si="3"/>
        <v>0.989</v>
      </c>
    </row>
    <row r="67" spans="1:6" ht="56.25" hidden="1">
      <c r="A67" s="47" t="s">
        <v>121</v>
      </c>
      <c r="B67" s="9" t="s">
        <v>122</v>
      </c>
      <c r="C67" s="42" t="s">
        <v>123</v>
      </c>
      <c r="D67" s="27">
        <v>6</v>
      </c>
      <c r="E67" s="27">
        <v>5.126</v>
      </c>
      <c r="F67" s="11">
        <f t="shared" si="3"/>
        <v>0.8543333333333334</v>
      </c>
    </row>
    <row r="68" spans="1:6" ht="37.5" hidden="1">
      <c r="A68" s="28" t="s">
        <v>124</v>
      </c>
      <c r="B68" s="9" t="s">
        <v>122</v>
      </c>
      <c r="C68" s="10" t="s">
        <v>125</v>
      </c>
      <c r="D68" s="27">
        <v>580</v>
      </c>
      <c r="E68" s="27">
        <v>549.462</v>
      </c>
      <c r="F68" s="11">
        <f t="shared" si="3"/>
        <v>0.9473482758620689</v>
      </c>
    </row>
    <row r="69" spans="1:6" ht="18.75">
      <c r="A69" s="44" t="s">
        <v>126</v>
      </c>
      <c r="B69" s="9"/>
      <c r="C69" s="10" t="s">
        <v>127</v>
      </c>
      <c r="D69" s="30">
        <f>D71</f>
        <v>200</v>
      </c>
      <c r="E69" s="30">
        <f>E70+E71</f>
        <v>-495.659</v>
      </c>
      <c r="F69" s="11">
        <f t="shared" si="3"/>
        <v>-2.478295</v>
      </c>
    </row>
    <row r="70" spans="1:6" ht="18.75">
      <c r="A70" s="28" t="s">
        <v>128</v>
      </c>
      <c r="B70" s="9"/>
      <c r="C70" s="12" t="s">
        <v>129</v>
      </c>
      <c r="D70" s="30"/>
      <c r="E70" s="30">
        <v>-825.774</v>
      </c>
      <c r="F70" s="11"/>
    </row>
    <row r="71" spans="1:6" ht="18.75">
      <c r="A71" s="28" t="s">
        <v>130</v>
      </c>
      <c r="B71" s="9" t="s">
        <v>57</v>
      </c>
      <c r="C71" s="10" t="s">
        <v>131</v>
      </c>
      <c r="D71" s="27">
        <v>200</v>
      </c>
      <c r="E71" s="27">
        <v>330.115</v>
      </c>
      <c r="F71" s="11">
        <f>E71/D71</f>
        <v>1.6505750000000001</v>
      </c>
    </row>
    <row r="72" spans="1:6" ht="18.75">
      <c r="A72" s="44" t="s">
        <v>132</v>
      </c>
      <c r="B72" s="20" t="s">
        <v>57</v>
      </c>
      <c r="C72" s="13" t="s">
        <v>133</v>
      </c>
      <c r="D72" s="37">
        <f>D73+D77+D91+D106+D111+D113</f>
        <v>529243.0499999999</v>
      </c>
      <c r="E72" s="37">
        <f>E73+E77+E91+E106+E111+E113</f>
        <v>525930.9469999999</v>
      </c>
      <c r="F72" s="11">
        <f>E72/D72</f>
        <v>0.9937418110639337</v>
      </c>
    </row>
    <row r="73" spans="1:6" ht="18.75">
      <c r="A73" s="44" t="s">
        <v>134</v>
      </c>
      <c r="B73" s="20" t="s">
        <v>57</v>
      </c>
      <c r="C73" s="13" t="s">
        <v>135</v>
      </c>
      <c r="D73" s="37">
        <f>D75+D76</f>
        <v>93447.6</v>
      </c>
      <c r="E73" s="37">
        <f>E75+E76</f>
        <v>93447.6</v>
      </c>
      <c r="F73" s="11">
        <f>E73/D73</f>
        <v>1</v>
      </c>
    </row>
    <row r="74" spans="1:6" ht="18.75">
      <c r="A74" s="28" t="s">
        <v>103</v>
      </c>
      <c r="B74" s="13"/>
      <c r="C74" s="13"/>
      <c r="D74" s="29"/>
      <c r="E74" s="29"/>
      <c r="F74" s="11"/>
    </row>
    <row r="75" spans="1:6" ht="25.5" customHeight="1">
      <c r="A75" s="28" t="s">
        <v>136</v>
      </c>
      <c r="B75" s="13" t="s">
        <v>57</v>
      </c>
      <c r="C75" s="13" t="s">
        <v>137</v>
      </c>
      <c r="D75" s="29">
        <v>59985</v>
      </c>
      <c r="E75" s="29">
        <v>59985</v>
      </c>
      <c r="F75" s="11">
        <f>E75/D75</f>
        <v>1</v>
      </c>
    </row>
    <row r="76" spans="1:6" ht="37.5">
      <c r="A76" s="28" t="s">
        <v>138</v>
      </c>
      <c r="B76" s="13" t="s">
        <v>57</v>
      </c>
      <c r="C76" s="13" t="s">
        <v>139</v>
      </c>
      <c r="D76" s="29">
        <v>33462.6</v>
      </c>
      <c r="E76" s="29">
        <v>33462.6</v>
      </c>
      <c r="F76" s="11">
        <f>E76/D76</f>
        <v>1</v>
      </c>
    </row>
    <row r="77" spans="1:6" ht="18.75">
      <c r="A77" s="44" t="s">
        <v>140</v>
      </c>
      <c r="B77" s="20" t="s">
        <v>57</v>
      </c>
      <c r="C77" s="13" t="s">
        <v>141</v>
      </c>
      <c r="D77" s="37">
        <f>D79+D80+D81+D82+D83+D85+D87+D84+D86+D88+D89+D90</f>
        <v>84695.209</v>
      </c>
      <c r="E77" s="37">
        <f>E79+E80+E81+E82+E83+E85+E87+E84+E86+E88+E89+E90</f>
        <v>84695.209</v>
      </c>
      <c r="F77" s="11">
        <f>E77/D77</f>
        <v>1</v>
      </c>
    </row>
    <row r="78" spans="1:6" ht="18.75">
      <c r="A78" s="28" t="s">
        <v>103</v>
      </c>
      <c r="B78" s="13"/>
      <c r="C78" s="13"/>
      <c r="D78" s="29"/>
      <c r="E78" s="29"/>
      <c r="F78" s="11"/>
    </row>
    <row r="79" spans="1:6" ht="40.5" customHeight="1">
      <c r="A79" s="28" t="s">
        <v>183</v>
      </c>
      <c r="B79" s="13">
        <v>901</v>
      </c>
      <c r="C79" s="13" t="s">
        <v>184</v>
      </c>
      <c r="D79" s="29">
        <v>1015.84</v>
      </c>
      <c r="E79" s="29">
        <v>1015.84</v>
      </c>
      <c r="F79" s="11">
        <f aca="true" t="shared" si="4" ref="F79:F90">E79/D79</f>
        <v>1</v>
      </c>
    </row>
    <row r="80" spans="1:6" ht="20.25" customHeight="1">
      <c r="A80" s="28" t="s">
        <v>182</v>
      </c>
      <c r="B80" s="13">
        <v>901</v>
      </c>
      <c r="C80" s="13" t="s">
        <v>184</v>
      </c>
      <c r="D80" s="29">
        <v>253.96</v>
      </c>
      <c r="E80" s="29">
        <v>253.96</v>
      </c>
      <c r="F80" s="11">
        <f t="shared" si="4"/>
        <v>1</v>
      </c>
    </row>
    <row r="81" spans="1:6" ht="56.25">
      <c r="A81" s="28" t="s">
        <v>142</v>
      </c>
      <c r="B81" s="13" t="s">
        <v>57</v>
      </c>
      <c r="C81" s="13" t="s">
        <v>143</v>
      </c>
      <c r="D81" s="29">
        <v>26078.3</v>
      </c>
      <c r="E81" s="29">
        <v>26078.3</v>
      </c>
      <c r="F81" s="11">
        <f t="shared" si="4"/>
        <v>1</v>
      </c>
    </row>
    <row r="82" spans="1:6" ht="42" customHeight="1">
      <c r="A82" s="28" t="s">
        <v>187</v>
      </c>
      <c r="B82" s="13">
        <v>901</v>
      </c>
      <c r="C82" s="13" t="s">
        <v>143</v>
      </c>
      <c r="D82" s="29">
        <v>2933</v>
      </c>
      <c r="E82" s="29">
        <v>2933</v>
      </c>
      <c r="F82" s="11">
        <f t="shared" si="4"/>
        <v>1</v>
      </c>
    </row>
    <row r="83" spans="1:6" ht="37.5">
      <c r="A83" s="28" t="s">
        <v>144</v>
      </c>
      <c r="B83" s="13" t="s">
        <v>57</v>
      </c>
      <c r="C83" s="13" t="s">
        <v>143</v>
      </c>
      <c r="D83" s="29">
        <v>28220</v>
      </c>
      <c r="E83" s="29">
        <v>28220</v>
      </c>
      <c r="F83" s="11">
        <f t="shared" si="4"/>
        <v>1</v>
      </c>
    </row>
    <row r="84" spans="1:6" ht="37.5">
      <c r="A84" s="28" t="s">
        <v>188</v>
      </c>
      <c r="B84" s="13" t="s">
        <v>57</v>
      </c>
      <c r="C84" s="13" t="s">
        <v>143</v>
      </c>
      <c r="D84" s="29">
        <v>3000</v>
      </c>
      <c r="E84" s="29">
        <v>3000</v>
      </c>
      <c r="F84" s="11">
        <f t="shared" si="4"/>
        <v>1</v>
      </c>
    </row>
    <row r="85" spans="1:6" ht="56.25">
      <c r="A85" s="28" t="s">
        <v>145</v>
      </c>
      <c r="B85" s="13" t="s">
        <v>57</v>
      </c>
      <c r="C85" s="13" t="s">
        <v>143</v>
      </c>
      <c r="D85" s="29">
        <v>500</v>
      </c>
      <c r="E85" s="29">
        <v>500</v>
      </c>
      <c r="F85" s="11">
        <f t="shared" si="4"/>
        <v>1</v>
      </c>
    </row>
    <row r="86" spans="1:6" ht="37.5">
      <c r="A86" s="28" t="s">
        <v>185</v>
      </c>
      <c r="B86" s="13" t="s">
        <v>57</v>
      </c>
      <c r="C86" s="13" t="s">
        <v>146</v>
      </c>
      <c r="D86" s="29">
        <v>290</v>
      </c>
      <c r="E86" s="29">
        <v>290</v>
      </c>
      <c r="F86" s="11">
        <f t="shared" si="4"/>
        <v>1</v>
      </c>
    </row>
    <row r="87" spans="1:6" ht="37.5">
      <c r="A87" s="28" t="s">
        <v>147</v>
      </c>
      <c r="B87" s="13" t="s">
        <v>57</v>
      </c>
      <c r="C87" s="13" t="s">
        <v>143</v>
      </c>
      <c r="D87" s="29">
        <v>1558.4</v>
      </c>
      <c r="E87" s="29">
        <v>1558.4</v>
      </c>
      <c r="F87" s="11">
        <f t="shared" si="4"/>
        <v>1</v>
      </c>
    </row>
    <row r="88" spans="1:6" ht="18.75">
      <c r="A88" s="28" t="s">
        <v>148</v>
      </c>
      <c r="B88" s="13">
        <v>901</v>
      </c>
      <c r="C88" s="13" t="s">
        <v>143</v>
      </c>
      <c r="D88" s="29">
        <v>11827.7</v>
      </c>
      <c r="E88" s="29">
        <v>11827.7</v>
      </c>
      <c r="F88" s="11">
        <f t="shared" si="4"/>
        <v>1</v>
      </c>
    </row>
    <row r="89" spans="1:6" ht="36.75" customHeight="1">
      <c r="A89" s="28" t="s">
        <v>149</v>
      </c>
      <c r="B89" s="21">
        <v>901</v>
      </c>
      <c r="C89" s="13" t="s">
        <v>143</v>
      </c>
      <c r="D89" s="29">
        <v>5665</v>
      </c>
      <c r="E89" s="29">
        <v>5665</v>
      </c>
      <c r="F89" s="11">
        <f t="shared" si="4"/>
        <v>1</v>
      </c>
    </row>
    <row r="90" spans="1:6" ht="27.75" customHeight="1">
      <c r="A90" s="28" t="s">
        <v>186</v>
      </c>
      <c r="B90" s="21">
        <v>901</v>
      </c>
      <c r="C90" s="13" t="s">
        <v>143</v>
      </c>
      <c r="D90" s="29">
        <v>3353.009</v>
      </c>
      <c r="E90" s="29">
        <v>3353.009</v>
      </c>
      <c r="F90" s="11">
        <f t="shared" si="4"/>
        <v>1</v>
      </c>
    </row>
    <row r="91" spans="1:8" ht="18.75">
      <c r="A91" s="44" t="s">
        <v>150</v>
      </c>
      <c r="B91" s="20"/>
      <c r="C91" s="13" t="s">
        <v>151</v>
      </c>
      <c r="D91" s="37">
        <f>D93+D94+D102+D103+D104+D105</f>
        <v>345970.16</v>
      </c>
      <c r="E91" s="37">
        <f>E93+E94+E102+E103+E104+E105</f>
        <v>342779.181</v>
      </c>
      <c r="F91" s="11">
        <f>E91/D91</f>
        <v>0.9907767218999466</v>
      </c>
      <c r="G91" s="39"/>
      <c r="H91" s="39"/>
    </row>
    <row r="92" spans="1:6" ht="18.75">
      <c r="A92" s="28" t="s">
        <v>103</v>
      </c>
      <c r="B92" s="13" t="s">
        <v>57</v>
      </c>
      <c r="C92" s="13"/>
      <c r="D92" s="29"/>
      <c r="E92" s="29"/>
      <c r="F92" s="11"/>
    </row>
    <row r="93" spans="1:6" ht="37.5">
      <c r="A93" s="28" t="s">
        <v>152</v>
      </c>
      <c r="B93" s="13" t="s">
        <v>57</v>
      </c>
      <c r="C93" s="13" t="s">
        <v>153</v>
      </c>
      <c r="D93" s="29">
        <v>22227</v>
      </c>
      <c r="E93" s="29">
        <v>20801.379</v>
      </c>
      <c r="F93" s="11">
        <f>E93/D93</f>
        <v>0.9358608449183425</v>
      </c>
    </row>
    <row r="94" spans="1:6" ht="18.75">
      <c r="A94" s="28" t="s">
        <v>154</v>
      </c>
      <c r="B94" s="13" t="s">
        <v>57</v>
      </c>
      <c r="C94" s="13" t="s">
        <v>155</v>
      </c>
      <c r="D94" s="29">
        <f>D96+D97+D98+D99+D100+D101</f>
        <v>10272.7</v>
      </c>
      <c r="E94" s="29">
        <f>E96+E97+E98+E99+E100+E101</f>
        <v>9482.43</v>
      </c>
      <c r="F94" s="11">
        <f>E94/D94</f>
        <v>0.9230708577102417</v>
      </c>
    </row>
    <row r="95" spans="1:6" ht="18.75">
      <c r="A95" s="28" t="s">
        <v>103</v>
      </c>
      <c r="B95" s="13" t="s">
        <v>57</v>
      </c>
      <c r="C95" s="13"/>
      <c r="D95" s="29"/>
      <c r="E95" s="29"/>
      <c r="F95" s="11"/>
    </row>
    <row r="96" spans="1:6" ht="37.5">
      <c r="A96" s="28" t="s">
        <v>156</v>
      </c>
      <c r="B96" s="13" t="s">
        <v>57</v>
      </c>
      <c r="C96" s="13" t="s">
        <v>155</v>
      </c>
      <c r="D96" s="29">
        <v>1964</v>
      </c>
      <c r="E96" s="29">
        <v>1964</v>
      </c>
      <c r="F96" s="11">
        <f aca="true" t="shared" si="5" ref="F96:F115">E96/D96</f>
        <v>1</v>
      </c>
    </row>
    <row r="97" spans="1:6" ht="37.5">
      <c r="A97" s="28" t="s">
        <v>157</v>
      </c>
      <c r="B97" s="13" t="s">
        <v>57</v>
      </c>
      <c r="C97" s="13" t="s">
        <v>155</v>
      </c>
      <c r="D97" s="29">
        <v>1171.6</v>
      </c>
      <c r="E97" s="29">
        <v>1037.772</v>
      </c>
      <c r="F97" s="11">
        <f t="shared" si="5"/>
        <v>0.8857733014680779</v>
      </c>
    </row>
    <row r="98" spans="1:6" ht="37.5">
      <c r="A98" s="28" t="s">
        <v>158</v>
      </c>
      <c r="B98" s="13" t="s">
        <v>57</v>
      </c>
      <c r="C98" s="13" t="s">
        <v>155</v>
      </c>
      <c r="D98" s="29">
        <v>1224.9</v>
      </c>
      <c r="E98" s="29">
        <v>981.094</v>
      </c>
      <c r="F98" s="11">
        <f t="shared" si="5"/>
        <v>0.8009584455873948</v>
      </c>
    </row>
    <row r="99" spans="1:6" ht="18.75">
      <c r="A99" s="28" t="s">
        <v>159</v>
      </c>
      <c r="B99" s="13" t="s">
        <v>57</v>
      </c>
      <c r="C99" s="13" t="s">
        <v>155</v>
      </c>
      <c r="D99" s="29">
        <v>445</v>
      </c>
      <c r="E99" s="29">
        <v>445</v>
      </c>
      <c r="F99" s="11">
        <f t="shared" si="5"/>
        <v>1</v>
      </c>
    </row>
    <row r="100" spans="1:6" ht="18.75">
      <c r="A100" s="28" t="s">
        <v>160</v>
      </c>
      <c r="B100" s="13" t="s">
        <v>57</v>
      </c>
      <c r="C100" s="13" t="s">
        <v>155</v>
      </c>
      <c r="D100" s="29">
        <v>612.5</v>
      </c>
      <c r="E100" s="29">
        <v>612.5</v>
      </c>
      <c r="F100" s="11">
        <f t="shared" si="5"/>
        <v>1</v>
      </c>
    </row>
    <row r="101" spans="1:6" ht="18.75">
      <c r="A101" s="28" t="s">
        <v>161</v>
      </c>
      <c r="B101" s="13" t="s">
        <v>57</v>
      </c>
      <c r="C101" s="13" t="s">
        <v>155</v>
      </c>
      <c r="D101" s="29">
        <v>4854.7</v>
      </c>
      <c r="E101" s="29">
        <v>4442.064</v>
      </c>
      <c r="F101" s="11">
        <f t="shared" si="5"/>
        <v>0.9150027808103488</v>
      </c>
    </row>
    <row r="102" spans="1:6" ht="42" customHeight="1">
      <c r="A102" s="28" t="s">
        <v>189</v>
      </c>
      <c r="B102" s="13">
        <v>901</v>
      </c>
      <c r="C102" s="13" t="s">
        <v>190</v>
      </c>
      <c r="D102" s="29">
        <v>0.66</v>
      </c>
      <c r="E102" s="29">
        <v>0.66</v>
      </c>
      <c r="F102" s="11">
        <f t="shared" si="5"/>
        <v>1</v>
      </c>
    </row>
    <row r="103" spans="1:6" ht="75">
      <c r="A103" s="28" t="s">
        <v>162</v>
      </c>
      <c r="B103" s="13" t="s">
        <v>57</v>
      </c>
      <c r="C103" s="13" t="s">
        <v>163</v>
      </c>
      <c r="D103" s="29">
        <v>307403</v>
      </c>
      <c r="E103" s="29">
        <v>307403</v>
      </c>
      <c r="F103" s="11">
        <f t="shared" si="5"/>
        <v>1</v>
      </c>
    </row>
    <row r="104" spans="1:6" ht="36.75" customHeight="1">
      <c r="A104" s="28" t="s">
        <v>192</v>
      </c>
      <c r="B104" s="13" t="s">
        <v>57</v>
      </c>
      <c r="C104" s="13" t="s">
        <v>163</v>
      </c>
      <c r="D104" s="29">
        <v>566.8</v>
      </c>
      <c r="E104" s="29">
        <v>173.352</v>
      </c>
      <c r="F104" s="11">
        <f t="shared" si="5"/>
        <v>0.3058433309809457</v>
      </c>
    </row>
    <row r="105" spans="1:6" ht="36.75" customHeight="1">
      <c r="A105" s="28" t="s">
        <v>191</v>
      </c>
      <c r="B105" s="13" t="s">
        <v>57</v>
      </c>
      <c r="C105" s="13" t="s">
        <v>164</v>
      </c>
      <c r="D105" s="29">
        <v>5500</v>
      </c>
      <c r="E105" s="29">
        <v>4918.36</v>
      </c>
      <c r="F105" s="11">
        <f t="shared" si="5"/>
        <v>0.8942472727272727</v>
      </c>
    </row>
    <row r="106" spans="1:8" ht="18.75">
      <c r="A106" s="44" t="s">
        <v>165</v>
      </c>
      <c r="B106" s="20" t="s">
        <v>57</v>
      </c>
      <c r="C106" s="13" t="s">
        <v>166</v>
      </c>
      <c r="D106" s="37">
        <f>D107+D108+D109+D110</f>
        <v>8677.381</v>
      </c>
      <c r="E106" s="37">
        <f>E107+E108+E109+E110</f>
        <v>8555.706</v>
      </c>
      <c r="F106" s="11">
        <f t="shared" si="5"/>
        <v>0.9859779119990237</v>
      </c>
      <c r="G106" s="39"/>
      <c r="H106" s="39"/>
    </row>
    <row r="107" spans="1:6" ht="75">
      <c r="A107" s="28" t="s">
        <v>167</v>
      </c>
      <c r="B107" s="13">
        <v>901</v>
      </c>
      <c r="C107" s="13" t="s">
        <v>168</v>
      </c>
      <c r="D107" s="29">
        <v>1650</v>
      </c>
      <c r="E107" s="29">
        <v>1650</v>
      </c>
      <c r="F107" s="11">
        <f t="shared" si="5"/>
        <v>1</v>
      </c>
    </row>
    <row r="108" spans="1:6" ht="37.5">
      <c r="A108" s="28" t="s">
        <v>169</v>
      </c>
      <c r="B108" s="13" t="s">
        <v>57</v>
      </c>
      <c r="C108" s="13" t="s">
        <v>170</v>
      </c>
      <c r="D108" s="29">
        <v>65.6</v>
      </c>
      <c r="E108" s="29">
        <v>65.6</v>
      </c>
      <c r="F108" s="11">
        <f t="shared" si="5"/>
        <v>1</v>
      </c>
    </row>
    <row r="109" spans="1:6" ht="37.5">
      <c r="A109" s="28" t="s">
        <v>169</v>
      </c>
      <c r="B109" s="13" t="s">
        <v>57</v>
      </c>
      <c r="C109" s="13" t="s">
        <v>170</v>
      </c>
      <c r="D109" s="29">
        <v>35.1</v>
      </c>
      <c r="E109" s="29">
        <v>35.1</v>
      </c>
      <c r="F109" s="11">
        <f t="shared" si="5"/>
        <v>1</v>
      </c>
    </row>
    <row r="110" spans="1:6" ht="56.25">
      <c r="A110" s="28" t="s">
        <v>171</v>
      </c>
      <c r="B110" s="22" t="s">
        <v>57</v>
      </c>
      <c r="C110" s="13" t="s">
        <v>172</v>
      </c>
      <c r="D110" s="29">
        <v>6926.681</v>
      </c>
      <c r="E110" s="29">
        <v>6805.006</v>
      </c>
      <c r="F110" s="11">
        <f t="shared" si="5"/>
        <v>0.9824338669559058</v>
      </c>
    </row>
    <row r="111" spans="1:6" ht="75">
      <c r="A111" s="44" t="s">
        <v>194</v>
      </c>
      <c r="B111" s="22">
        <v>901</v>
      </c>
      <c r="C111" s="15" t="s">
        <v>195</v>
      </c>
      <c r="D111" s="37">
        <f>D112</f>
        <v>104.12</v>
      </c>
      <c r="E111" s="37">
        <f>E112</f>
        <v>104.671</v>
      </c>
      <c r="F111" s="11">
        <f t="shared" si="5"/>
        <v>1.0052919708029198</v>
      </c>
    </row>
    <row r="112" spans="1:6" ht="37.5">
      <c r="A112" s="50" t="s">
        <v>173</v>
      </c>
      <c r="B112" s="22">
        <v>901</v>
      </c>
      <c r="C112" s="15" t="s">
        <v>174</v>
      </c>
      <c r="D112" s="29">
        <v>104.12</v>
      </c>
      <c r="E112" s="29">
        <v>104.671</v>
      </c>
      <c r="F112" s="11">
        <f t="shared" si="5"/>
        <v>1.0052919708029198</v>
      </c>
    </row>
    <row r="113" spans="1:6" ht="37.5">
      <c r="A113" s="51" t="s">
        <v>196</v>
      </c>
      <c r="B113" s="22">
        <v>901</v>
      </c>
      <c r="C113" s="13" t="s">
        <v>197</v>
      </c>
      <c r="D113" s="37">
        <f>D114</f>
        <v>-3651.42</v>
      </c>
      <c r="E113" s="37">
        <f>E114</f>
        <v>-3651.42</v>
      </c>
      <c r="F113" s="11">
        <f t="shared" si="5"/>
        <v>1</v>
      </c>
    </row>
    <row r="114" spans="1:6" ht="36.75" customHeight="1">
      <c r="A114" s="28" t="s">
        <v>175</v>
      </c>
      <c r="B114" s="22" t="s">
        <v>57</v>
      </c>
      <c r="C114" s="13" t="s">
        <v>176</v>
      </c>
      <c r="D114" s="29">
        <v>-3651.42</v>
      </c>
      <c r="E114" s="29">
        <v>-3651.42</v>
      </c>
      <c r="F114" s="11">
        <f t="shared" si="5"/>
        <v>1</v>
      </c>
    </row>
    <row r="115" spans="1:6" ht="18.75">
      <c r="A115" s="23" t="s">
        <v>177</v>
      </c>
      <c r="B115" s="24"/>
      <c r="C115" s="24"/>
      <c r="D115" s="37">
        <f>D14+D72</f>
        <v>820891.35</v>
      </c>
      <c r="E115" s="37">
        <f>E14+E72</f>
        <v>828479.047</v>
      </c>
      <c r="F115" s="11">
        <f t="shared" si="5"/>
        <v>1.0092432415081485</v>
      </c>
    </row>
    <row r="116" spans="1:5" ht="12.75">
      <c r="A116" s="5"/>
      <c r="B116" s="5"/>
      <c r="C116" s="5"/>
      <c r="D116" s="5"/>
      <c r="E116" s="5"/>
    </row>
    <row r="117" spans="1:5" ht="12.75">
      <c r="A117" s="5" t="s">
        <v>178</v>
      </c>
      <c r="B117" s="5"/>
      <c r="C117" s="5"/>
      <c r="D117" s="25"/>
      <c r="E117" s="25"/>
    </row>
    <row r="118" spans="1:5" ht="12.75">
      <c r="A118" s="5"/>
      <c r="B118" s="5"/>
      <c r="C118" s="5"/>
      <c r="D118" s="5"/>
      <c r="E118" s="25"/>
    </row>
    <row r="119" spans="1:5" ht="18.75">
      <c r="A119" s="26" t="s">
        <v>179</v>
      </c>
      <c r="B119" s="5"/>
      <c r="C119" s="5"/>
      <c r="D119" s="38"/>
      <c r="E119" s="40"/>
    </row>
    <row r="127" ht="20.25" customHeight="1"/>
  </sheetData>
  <mergeCells count="8">
    <mergeCell ref="F12:F13"/>
    <mergeCell ref="A8:C8"/>
    <mergeCell ref="A9:C9"/>
    <mergeCell ref="A10:C10"/>
    <mergeCell ref="A12:A13"/>
    <mergeCell ref="B12:C12"/>
    <mergeCell ref="D12:D13"/>
    <mergeCell ref="E12:E13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ShargorodskayaVA</cp:lastModifiedBy>
  <cp:lastPrinted>2014-03-04T01:39:18Z</cp:lastPrinted>
  <dcterms:created xsi:type="dcterms:W3CDTF">2013-11-06T23:59:44Z</dcterms:created>
  <dcterms:modified xsi:type="dcterms:W3CDTF">2014-04-30T00:27:47Z</dcterms:modified>
  <cp:category/>
  <cp:version/>
  <cp:contentType/>
  <cp:contentStatus/>
</cp:coreProperties>
</file>